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vidence" sheetId="2" state="visible" r:id="rId4"/>
    <sheet name="Threads" sheetId="3" state="visible" r:id="rId5"/>
    <sheet name="Subplot map" sheetId="4" state="visible" r:id="rId6"/>
  </sheets>
  <definedNames>
    <definedName function="false" hidden="true" localSheetId="1" name="_xlnm._FilterDatabase" vbProcedure="false">Evidence!$A$1:$E$24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<sst xmlns="http://schemas.openxmlformats.org/spreadsheetml/2006/main" count="145" uniqueCount="92">
  <si>
    <t xml:space="preserve">Plot-Hole Pass One: Example Spreadsheet</t>
  </si>
  <si>
    <t xml:space="preserve">An example of Pass One notes for the first three chapters of one book. Duplicate it and replace the rows with your own.</t>
  </si>
  <si>
    <t xml:space="preserve">Evidence tab</t>
  </si>
  <si>
    <t xml:space="preserve">Everything the book establishes, one note per row, in reading order. Expect several notes per chapter. Openings set up the most.</t>
  </si>
  <si>
    <t xml:space="preserve">Subplot column</t>
  </si>
  <si>
    <t xml:space="preserve">Every note gets one subplot, and the color comes with it. This is how you color-code without keeping a separate list for each subplot.</t>
  </si>
  <si>
    <t xml:space="preserve">Linked thread column</t>
  </si>
  <si>
    <t xml:space="preserve">If a note belongs to an open question or setup, put the thread ID here (T1, T2...). One thread can have several notes.</t>
  </si>
  <si>
    <t xml:space="preserve">Threads tab</t>
  </si>
  <si>
    <t xml:space="preserve">One row per open question, setup or subplot promise. Mentions and Status fill in by themselves.</t>
  </si>
  <si>
    <t xml:space="preserve">Pays off column</t>
  </si>
  <si>
    <t xml:space="preserve">Leave it blank during Pass One. In Test 9, fill in the chapter where each thread pays off. Anything still OPEN is a flag.</t>
  </si>
  <si>
    <t xml:space="preserve">Subplot map tab</t>
  </si>
  <si>
    <t xml:space="preserve">Counts notes per subplot per chapter and colors the cell. A long gap in a row means a subplot has gone missing.</t>
  </si>
  <si>
    <t xml:space="preserve">Subplot color key</t>
  </si>
  <si>
    <t xml:space="preserve">Main plot: magic &amp; the crown</t>
  </si>
  <si>
    <t xml:space="preserve">Romance: Mara &amp; Tomas</t>
  </si>
  <si>
    <t xml:space="preserve">Isla &amp; Corvin</t>
  </si>
  <si>
    <t xml:space="preserve">Mother's death</t>
  </si>
  <si>
    <t xml:space="preserve">None (worldbuilding)</t>
  </si>
  <si>
    <t xml:space="preserve">Yellow cells</t>
  </si>
  <si>
    <t xml:space="preserve">The cells you fill in later (Pays off on the Threads tab).</t>
  </si>
  <si>
    <t xml:space="preserve">Chapter</t>
  </si>
  <si>
    <t xml:space="preserve">Type</t>
  </si>
  <si>
    <t xml:space="preserve">What the book has established</t>
  </si>
  <si>
    <t xml:space="preserve">Subplot</t>
  </si>
  <si>
    <t xml:space="preserve">Linked thread</t>
  </si>
  <si>
    <t xml:space="preserve">Fact</t>
  </si>
  <si>
    <t xml:space="preserve">Mara and her sister Isla run their late mother's apothecary in Ashmere.</t>
  </si>
  <si>
    <t xml:space="preserve">Character</t>
  </si>
  <si>
    <t xml:space="preserve">Mara is 22, Isla is 16. Mara has a burn scar on her left palm.</t>
  </si>
  <si>
    <t xml:space="preserve">Rule</t>
  </si>
  <si>
    <t xml:space="preserve">Magic was outlawed after the war. Using it is punishable by death.</t>
  </si>
  <si>
    <t xml:space="preserve">Ability</t>
  </si>
  <si>
    <t xml:space="preserve">Mara hears lies as a ringing in her ears.</t>
  </si>
  <si>
    <t xml:space="preserve">Knowledge</t>
  </si>
  <si>
    <t xml:space="preserve">Nobody knows about Mara's ability, including Isla.</t>
  </si>
  <si>
    <t xml:space="preserve">Resource</t>
  </si>
  <si>
    <t xml:space="preserve">Their mother's dagger is hidden under the apothecary floorboards.</t>
  </si>
  <si>
    <t xml:space="preserve">T5</t>
  </si>
  <si>
    <t xml:space="preserve">Location</t>
  </si>
  <si>
    <t xml:space="preserve">Ashmere sits on the river, a day's ride from the capital.</t>
  </si>
  <si>
    <t xml:space="preserve">Thread</t>
  </si>
  <si>
    <t xml:space="preserve">Their mother died the winter the war ended. Cause never stated.</t>
  </si>
  <si>
    <t xml:space="preserve">T1</t>
  </si>
  <si>
    <t xml:space="preserve">The eastern gate has been sealed since the war.</t>
  </si>
  <si>
    <t xml:space="preserve">T4</t>
  </si>
  <si>
    <t xml:space="preserve">Timeline</t>
  </si>
  <si>
    <t xml:space="preserve">Story opens three days before the harvest festival.</t>
  </si>
  <si>
    <t xml:space="preserve">Tomas arrives claiming to be a wool merchant from the capital.</t>
  </si>
  <si>
    <t xml:space="preserve">Mara's ears ring when Tomas says he is a merchant.</t>
  </si>
  <si>
    <t xml:space="preserve">Conclusion</t>
  </si>
  <si>
    <t xml:space="preserve">Mara decides Tomas is a royal spy.</t>
  </si>
  <si>
    <t xml:space="preserve">Tomas knows Mara's mother's name. Mara never told him.</t>
  </si>
  <si>
    <t xml:space="preserve">T2</t>
  </si>
  <si>
    <t xml:space="preserve">How does Tomas know her mother's name?</t>
  </si>
  <si>
    <t xml:space="preserve">The apothecary's back door opens onto the river path.</t>
  </si>
  <si>
    <t xml:space="preserve">Isla flinches at the name Corvin.</t>
  </si>
  <si>
    <t xml:space="preserve">T3</t>
  </si>
  <si>
    <t xml:space="preserve">Soldiers are posted in Ashmere for the festival. Their captain is Corvin.</t>
  </si>
  <si>
    <t xml:space="preserve">Tomas carries a travel pass with the royal seal.</t>
  </si>
  <si>
    <t xml:space="preserve">Limitation</t>
  </si>
  <si>
    <t xml:space="preserve">Mara's ability fails if the speaker believes the lie.</t>
  </si>
  <si>
    <t xml:space="preserve">Cost</t>
  </si>
  <si>
    <t xml:space="preserve">Using her ability gives Mara a nosebleed.</t>
  </si>
  <si>
    <t xml:space="preserve">Festival law: no weapons in the village square.</t>
  </si>
  <si>
    <t xml:space="preserve">Isla thinks Mara is hiding something from her.</t>
  </si>
  <si>
    <t xml:space="preserve">ID</t>
  </si>
  <si>
    <t xml:space="preserve">Opened (Ch.)</t>
  </si>
  <si>
    <t xml:space="preserve">Mentions so far</t>
  </si>
  <si>
    <t xml:space="preserve">Pays off (Ch.)</t>
  </si>
  <si>
    <t xml:space="preserve">Status</t>
  </si>
  <si>
    <t xml:space="preserve">How did their mother die?</t>
  </si>
  <si>
    <t xml:space="preserve">How does Tomas know their mother's name?</t>
  </si>
  <si>
    <t xml:space="preserve">Why does Isla flinch at the name Corvin?</t>
  </si>
  <si>
    <t xml:space="preserve">Who sealed the eastern gate, and why?</t>
  </si>
  <si>
    <t xml:space="preserve">Why did their mother hide the dagger?</t>
  </si>
  <si>
    <t xml:space="preserve">Note: Mentions counts the Evidence rows tagged with that thread ID. Pays off stays blank until Test 9.</t>
  </si>
  <si>
    <t xml:space="preserve">Ch 1</t>
  </si>
  <si>
    <t xml:space="preserve">Ch 2</t>
  </si>
  <si>
    <t xml:space="preserve">Ch 3</t>
  </si>
  <si>
    <t xml:space="preserve">Ch 4</t>
  </si>
  <si>
    <t xml:space="preserve">Ch 5</t>
  </si>
  <si>
    <t xml:space="preserve">Ch 6</t>
  </si>
  <si>
    <t xml:space="preserve">Ch 7</t>
  </si>
  <si>
    <t xml:space="preserve">Ch 8</t>
  </si>
  <si>
    <t xml:space="preserve">Ch 9</t>
  </si>
  <si>
    <t xml:space="preserve">Ch 10</t>
  </si>
  <si>
    <t xml:space="preserve">Ch 11</t>
  </si>
  <si>
    <t xml:space="preserve">Ch 12</t>
  </si>
  <si>
    <t xml:space="preserve">Numbers show how many notes each subplot gets per chapter. Chapters 4 onward are empty because this example only covers the first three.</t>
  </si>
  <si>
    <t xml:space="preserve">In a full book, look for long gaps in a row. A subplot that vanishes for ten chapters, or never comes back, is a Test 9 flag.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</si>
</sst>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\-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8A6D2B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8A6D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3D98B"/>
        <bgColor rgb="FFFFF2A8"/>
      </patternFill>
    </fill>
    <fill>
      <patternFill patternType="solid">
        <fgColor rgb="FFF2B8C6"/>
        <bgColor rgb="FFD0C8B6"/>
      </patternFill>
    </fill>
    <fill>
      <patternFill patternType="solid">
        <fgColor rgb="FFB9D3EE"/>
        <bgColor rgb="FFBFE0C0"/>
      </patternFill>
    </fill>
    <fill>
      <patternFill patternType="solid">
        <fgColor rgb="FFBFE0C0"/>
        <bgColor rgb="FFB9D3EE"/>
      </patternFill>
    </fill>
    <fill>
      <patternFill patternType="solid">
        <fgColor rgb="FFEEEEEE"/>
        <bgColor rgb="FFFFFFFF"/>
      </patternFill>
    </fill>
    <fill>
      <patternFill patternType="solid">
        <fgColor rgb="FFFFF2A8"/>
        <bgColor rgb="FFF3D98B"/>
      </patternFill>
    </fill>
    <fill>
      <patternFill patternType="solid">
        <fgColor rgb="FF2B2B2B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C8B6"/>
      </left>
      <right style="thin">
        <color rgb="FFD0C8B6"/>
      </right>
      <top style="thin">
        <color rgb="FFD0C8B6"/>
      </top>
      <bottom style="thin">
        <color rgb="FFD0C8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2B2B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9D3EE"/>
          <bgColor rgb="FF000000"/>
        </patternFill>
      </fill>
    </dxf>
    <dxf>
      <fill>
        <patternFill patternType="solid">
          <fgColor rgb="FFBFE0C0"/>
          <bgColor rgb="FF000000"/>
        </patternFill>
      </fill>
    </dxf>
    <dxf>
      <fill>
        <patternFill patternType="solid">
          <fgColor rgb="FFEEEEEE"/>
          <bgColor rgb="FF000000"/>
        </patternFill>
      </fill>
    </dxf>
    <dxf>
      <fill>
        <patternFill patternType="solid">
          <fgColor rgb="FFF2B8C6"/>
          <bgColor rgb="FF000000"/>
        </patternFill>
      </fill>
    </dxf>
    <dxf>
      <fill>
        <patternFill patternType="solid">
          <fgColor rgb="FFF3D98B"/>
          <bgColor rgb="FF000000"/>
        </patternFill>
      </fill>
    </dxf>
    <dxf>
      <font>
        <name val="Arial"/>
        <charset val="1"/>
        <family val="0"/>
        <b val="1"/>
        <color rgb="FFB00020"/>
      </font>
    </dxf>
    <dxf>
      <fill>
        <patternFill>
          <bgColor rgb="FFF3D98B"/>
        </patternFill>
      </fill>
    </dxf>
    <dxf>
      <fill>
        <patternFill>
          <bgColor rgb="FFF2B8C6"/>
        </patternFill>
      </fill>
    </dxf>
    <dxf>
      <fill>
        <patternFill>
          <bgColor rgb="FFB9D3EE"/>
        </patternFill>
      </fill>
    </dxf>
    <dxf>
      <fill>
        <patternFill>
          <bgColor rgb="FFBFE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A6D2B"/>
      <rgbColor rgb="FF800080"/>
      <rgbColor rgb="FF008080"/>
      <rgbColor rgb="FFD0C8B6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B9D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FE0C0"/>
      <rgbColor rgb="FFFFF2A8"/>
      <rgbColor rgb="FF99CCFF"/>
      <rgbColor rgb="FFF2B8C6"/>
      <rgbColor rgb="FFCC99FF"/>
      <rgbColor rgb="FFF3D98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1" customFormat="false" ht="15" hidden="false" customHeight="false" outlineLevel="0" collapsed="false">
      <c r="A11" s="5" t="s">
        <v>14</v>
      </c>
    </row>
    <row r="12" customFormat="false" ht="15" hidden="false" customHeight="false" outlineLevel="0" collapsed="false">
      <c r="A12" s="6" t="s">
        <v>15</v>
      </c>
    </row>
    <row r="13" customFormat="false" ht="15" hidden="false" customHeight="false" outlineLevel="0" collapsed="false">
      <c r="A13" s="7" t="s">
        <v>16</v>
      </c>
    </row>
    <row r="14" customFormat="false" ht="15" hidden="false" customHeight="false" outlineLevel="0" collapsed="false">
      <c r="A14" s="8" t="s">
        <v>17</v>
      </c>
    </row>
    <row r="15" customFormat="false" ht="15" hidden="false" customHeight="false" outlineLevel="0" collapsed="false">
      <c r="A15" s="9" t="s">
        <v>18</v>
      </c>
    </row>
    <row r="16" customFormat="false" ht="15" hidden="false" customHeight="false" outlineLevel="0" collapsed="false">
      <c r="A16" s="10" t="s">
        <v>19</v>
      </c>
    </row>
    <row r="18" customFormat="false" ht="15" hidden="false" customHeight="false" outlineLevel="0" collapsed="false">
      <c r="A18" s="11" t="s">
        <v>20</v>
      </c>
      <c r="B18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62"/>
    <col collapsed="false" customWidth="true" hidden="false" outlineLevel="0" max="4" min="4" style="0" width="28"/>
    <col collapsed="false" customWidth="true" hidden="false" outlineLevel="0" max="5" min="5" style="0" width="13"/>
  </cols>
  <sheetData>
    <row r="1" customFormat="false" ht="15" hidden="false" customHeight="false" outlineLevel="0" collapsed="false">
      <c r="A1" s="13" t="s">
        <v>22</v>
      </c>
      <c r="B1" s="13" t="s">
        <v>23</v>
      </c>
      <c r="C1" s="13" t="s">
        <v>24</v>
      </c>
      <c r="D1" s="13" t="s">
        <v>25</v>
      </c>
      <c r="E1" s="13" t="s">
        <v>26</v>
      </c>
    </row>
    <row r="2" customFormat="false" ht="15" hidden="false" customHeight="false" outlineLevel="0" collapsed="false">
      <c r="A2" s="14" t="n">
        <v>1</v>
      </c>
      <c r="B2" s="15" t="s">
        <v>27</v>
      </c>
      <c r="C2" s="15" t="s">
        <v>28</v>
      </c>
      <c r="D2" s="16" t="s">
        <v>18</v>
      </c>
      <c r="E2" s="14"/>
    </row>
    <row r="3" customFormat="false" ht="15" hidden="false" customHeight="false" outlineLevel="0" collapsed="false">
      <c r="A3" s="14" t="n">
        <v>1</v>
      </c>
      <c r="B3" s="15" t="s">
        <v>29</v>
      </c>
      <c r="C3" s="15" t="s">
        <v>30</v>
      </c>
      <c r="D3" s="17" t="s">
        <v>19</v>
      </c>
      <c r="E3" s="14"/>
    </row>
    <row r="4" customFormat="false" ht="15" hidden="false" customHeight="false" outlineLevel="0" collapsed="false">
      <c r="A4" s="14" t="n">
        <v>1</v>
      </c>
      <c r="B4" s="15" t="s">
        <v>31</v>
      </c>
      <c r="C4" s="15" t="s">
        <v>32</v>
      </c>
      <c r="D4" s="18" t="s">
        <v>15</v>
      </c>
      <c r="E4" s="14"/>
    </row>
    <row r="5" customFormat="false" ht="15" hidden="false" customHeight="false" outlineLevel="0" collapsed="false">
      <c r="A5" s="14" t="n">
        <v>1</v>
      </c>
      <c r="B5" s="15" t="s">
        <v>33</v>
      </c>
      <c r="C5" s="15" t="s">
        <v>34</v>
      </c>
      <c r="D5" s="18" t="s">
        <v>15</v>
      </c>
      <c r="E5" s="14"/>
    </row>
    <row r="6" customFormat="false" ht="15" hidden="false" customHeight="false" outlineLevel="0" collapsed="false">
      <c r="A6" s="14" t="n">
        <v>1</v>
      </c>
      <c r="B6" s="15" t="s">
        <v>35</v>
      </c>
      <c r="C6" s="15" t="s">
        <v>36</v>
      </c>
      <c r="D6" s="18" t="s">
        <v>15</v>
      </c>
      <c r="E6" s="14"/>
    </row>
    <row r="7" customFormat="false" ht="15" hidden="false" customHeight="false" outlineLevel="0" collapsed="false">
      <c r="A7" s="14" t="n">
        <v>1</v>
      </c>
      <c r="B7" s="15" t="s">
        <v>37</v>
      </c>
      <c r="C7" s="15" t="s">
        <v>38</v>
      </c>
      <c r="D7" s="16" t="s">
        <v>18</v>
      </c>
      <c r="E7" s="14" t="s">
        <v>39</v>
      </c>
    </row>
    <row r="8" customFormat="false" ht="15" hidden="false" customHeight="false" outlineLevel="0" collapsed="false">
      <c r="A8" s="14" t="n">
        <v>1</v>
      </c>
      <c r="B8" s="15" t="s">
        <v>40</v>
      </c>
      <c r="C8" s="15" t="s">
        <v>41</v>
      </c>
      <c r="D8" s="17" t="s">
        <v>19</v>
      </c>
      <c r="E8" s="14"/>
    </row>
    <row r="9" customFormat="false" ht="15" hidden="false" customHeight="false" outlineLevel="0" collapsed="false">
      <c r="A9" s="14" t="n">
        <v>1</v>
      </c>
      <c r="B9" s="19" t="s">
        <v>42</v>
      </c>
      <c r="C9" s="15" t="s">
        <v>43</v>
      </c>
      <c r="D9" s="16" t="s">
        <v>18</v>
      </c>
      <c r="E9" s="14" t="s">
        <v>44</v>
      </c>
    </row>
    <row r="10" customFormat="false" ht="15" hidden="false" customHeight="false" outlineLevel="0" collapsed="false">
      <c r="A10" s="14" t="n">
        <v>2</v>
      </c>
      <c r="B10" s="15" t="s">
        <v>27</v>
      </c>
      <c r="C10" s="15" t="s">
        <v>45</v>
      </c>
      <c r="D10" s="18" t="s">
        <v>15</v>
      </c>
      <c r="E10" s="14" t="s">
        <v>46</v>
      </c>
    </row>
    <row r="11" customFormat="false" ht="15" hidden="false" customHeight="false" outlineLevel="0" collapsed="false">
      <c r="A11" s="14" t="n">
        <v>2</v>
      </c>
      <c r="B11" s="15" t="s">
        <v>47</v>
      </c>
      <c r="C11" s="15" t="s">
        <v>48</v>
      </c>
      <c r="D11" s="17" t="s">
        <v>19</v>
      </c>
      <c r="E11" s="14"/>
    </row>
    <row r="12" customFormat="false" ht="15" hidden="false" customHeight="false" outlineLevel="0" collapsed="false">
      <c r="A12" s="14" t="n">
        <v>2</v>
      </c>
      <c r="B12" s="15" t="s">
        <v>29</v>
      </c>
      <c r="C12" s="15" t="s">
        <v>49</v>
      </c>
      <c r="D12" s="20" t="s">
        <v>16</v>
      </c>
      <c r="E12" s="14"/>
    </row>
    <row r="13" customFormat="false" ht="15" hidden="false" customHeight="false" outlineLevel="0" collapsed="false">
      <c r="A13" s="14" t="n">
        <v>2</v>
      </c>
      <c r="B13" s="15" t="s">
        <v>33</v>
      </c>
      <c r="C13" s="15" t="s">
        <v>50</v>
      </c>
      <c r="D13" s="20" t="s">
        <v>16</v>
      </c>
      <c r="E13" s="14"/>
    </row>
    <row r="14" customFormat="false" ht="15" hidden="false" customHeight="false" outlineLevel="0" collapsed="false">
      <c r="A14" s="14" t="n">
        <v>2</v>
      </c>
      <c r="B14" s="15" t="s">
        <v>51</v>
      </c>
      <c r="C14" s="15" t="s">
        <v>52</v>
      </c>
      <c r="D14" s="20" t="s">
        <v>16</v>
      </c>
      <c r="E14" s="14"/>
    </row>
    <row r="15" customFormat="false" ht="15" hidden="false" customHeight="false" outlineLevel="0" collapsed="false">
      <c r="A15" s="14" t="n">
        <v>2</v>
      </c>
      <c r="B15" s="15" t="s">
        <v>35</v>
      </c>
      <c r="C15" s="15" t="s">
        <v>53</v>
      </c>
      <c r="D15" s="16" t="s">
        <v>18</v>
      </c>
      <c r="E15" s="14" t="s">
        <v>54</v>
      </c>
    </row>
    <row r="16" customFormat="false" ht="15" hidden="false" customHeight="false" outlineLevel="0" collapsed="false">
      <c r="A16" s="14" t="n">
        <v>2</v>
      </c>
      <c r="B16" s="19" t="s">
        <v>42</v>
      </c>
      <c r="C16" s="15" t="s">
        <v>55</v>
      </c>
      <c r="D16" s="16" t="s">
        <v>18</v>
      </c>
      <c r="E16" s="14" t="s">
        <v>54</v>
      </c>
    </row>
    <row r="17" customFormat="false" ht="15" hidden="false" customHeight="false" outlineLevel="0" collapsed="false">
      <c r="A17" s="14" t="n">
        <v>2</v>
      </c>
      <c r="B17" s="15" t="s">
        <v>40</v>
      </c>
      <c r="C17" s="15" t="s">
        <v>56</v>
      </c>
      <c r="D17" s="17" t="s">
        <v>19</v>
      </c>
      <c r="E17" s="14"/>
    </row>
    <row r="18" customFormat="false" ht="15" hidden="false" customHeight="false" outlineLevel="0" collapsed="false">
      <c r="A18" s="14" t="n">
        <v>3</v>
      </c>
      <c r="B18" s="19" t="s">
        <v>42</v>
      </c>
      <c r="C18" s="15" t="s">
        <v>57</v>
      </c>
      <c r="D18" s="21" t="s">
        <v>17</v>
      </c>
      <c r="E18" s="14" t="s">
        <v>58</v>
      </c>
    </row>
    <row r="19" customFormat="false" ht="15" hidden="false" customHeight="false" outlineLevel="0" collapsed="false">
      <c r="A19" s="14" t="n">
        <v>3</v>
      </c>
      <c r="B19" s="15" t="s">
        <v>27</v>
      </c>
      <c r="C19" s="15" t="s">
        <v>59</v>
      </c>
      <c r="D19" s="21" t="s">
        <v>17</v>
      </c>
      <c r="E19" s="14" t="s">
        <v>58</v>
      </c>
    </row>
    <row r="20" customFormat="false" ht="15" hidden="false" customHeight="false" outlineLevel="0" collapsed="false">
      <c r="A20" s="14" t="n">
        <v>3</v>
      </c>
      <c r="B20" s="15" t="s">
        <v>37</v>
      </c>
      <c r="C20" s="15" t="s">
        <v>60</v>
      </c>
      <c r="D20" s="20" t="s">
        <v>16</v>
      </c>
      <c r="E20" s="14"/>
    </row>
    <row r="21" customFormat="false" ht="15" hidden="false" customHeight="false" outlineLevel="0" collapsed="false">
      <c r="A21" s="14" t="n">
        <v>3</v>
      </c>
      <c r="B21" s="15" t="s">
        <v>61</v>
      </c>
      <c r="C21" s="15" t="s">
        <v>62</v>
      </c>
      <c r="D21" s="18" t="s">
        <v>15</v>
      </c>
      <c r="E21" s="14"/>
    </row>
    <row r="22" customFormat="false" ht="15" hidden="false" customHeight="false" outlineLevel="0" collapsed="false">
      <c r="A22" s="14" t="n">
        <v>3</v>
      </c>
      <c r="B22" s="15" t="s">
        <v>63</v>
      </c>
      <c r="C22" s="15" t="s">
        <v>64</v>
      </c>
      <c r="D22" s="18" t="s">
        <v>15</v>
      </c>
      <c r="E22" s="14"/>
    </row>
    <row r="23" customFormat="false" ht="15" hidden="false" customHeight="false" outlineLevel="0" collapsed="false">
      <c r="A23" s="14" t="n">
        <v>3</v>
      </c>
      <c r="B23" s="15" t="s">
        <v>31</v>
      </c>
      <c r="C23" s="15" t="s">
        <v>65</v>
      </c>
      <c r="D23" s="17" t="s">
        <v>19</v>
      </c>
      <c r="E23" s="14"/>
    </row>
    <row r="24" customFormat="false" ht="15" hidden="false" customHeight="false" outlineLevel="0" collapsed="false">
      <c r="A24" s="14" t="n">
        <v>3</v>
      </c>
      <c r="B24" s="15" t="s">
        <v>51</v>
      </c>
      <c r="C24" s="15" t="s">
        <v>66</v>
      </c>
      <c r="D24" s="21" t="s">
        <v>17</v>
      </c>
      <c r="E24" s="14"/>
    </row>
  </sheetData>
  <autoFilter ref="A1:E2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18"/>
  </cols>
  <sheetData>
    <row r="1" customFormat="false" ht="15" hidden="false" customHeight="false" outlineLevel="0" collapsed="false">
      <c r="A1" s="22" t="s">
        <v>67</v>
      </c>
      <c r="B1" s="22" t="s">
        <v>42</v>
      </c>
      <c r="C1" s="22" t="s">
        <v>25</v>
      </c>
      <c r="D1" s="22" t="s">
        <v>68</v>
      </c>
      <c r="E1" s="22" t="s">
        <v>69</v>
      </c>
      <c r="F1" s="22" t="s">
        <v>70</v>
      </c>
      <c r="G1" s="22" t="s">
        <v>71</v>
      </c>
    </row>
    <row r="2" customFormat="false" ht="15" hidden="false" customHeight="false" outlineLevel="0" collapsed="false">
      <c r="A2" s="14" t="s">
        <v>44</v>
      </c>
      <c r="B2" s="15" t="s">
        <v>72</v>
      </c>
      <c r="C2" s="16" t="s">
        <v>18</v>
      </c>
      <c r="D2" s="14" t="n">
        <v>1</v>
      </c>
      <c r="E2" s="14" t="n">
        <f aca="false">COUNTIF(Evidence!$E$2:$E$24,A2)</f>
        <v>1</v>
      </c>
      <c r="F2" s="23"/>
      <c r="G2" s="15" t="str">
        <f aca="false">IF(F2="","OPEN","Closed in Ch. "&amp;F2)</f>
        <v>OPEN</v>
      </c>
    </row>
    <row r="3" customFormat="false" ht="15" hidden="false" customHeight="false" outlineLevel="0" collapsed="false">
      <c r="A3" s="14" t="s">
        <v>54</v>
      </c>
      <c r="B3" s="15" t="s">
        <v>73</v>
      </c>
      <c r="C3" s="16" t="s">
        <v>18</v>
      </c>
      <c r="D3" s="14" t="n">
        <v>2</v>
      </c>
      <c r="E3" s="14" t="n">
        <f aca="false">COUNTIF(Evidence!$E$2:$E$24,A3)</f>
        <v>2</v>
      </c>
      <c r="F3" s="23"/>
      <c r="G3" s="15" t="str">
        <f aca="false">IF(F3="","OPEN","Closed in Ch. "&amp;F3)</f>
        <v>OPEN</v>
      </c>
    </row>
    <row r="4" customFormat="false" ht="15" hidden="false" customHeight="false" outlineLevel="0" collapsed="false">
      <c r="A4" s="14" t="s">
        <v>58</v>
      </c>
      <c r="B4" s="15" t="s">
        <v>74</v>
      </c>
      <c r="C4" s="21" t="s">
        <v>17</v>
      </c>
      <c r="D4" s="14" t="n">
        <v>3</v>
      </c>
      <c r="E4" s="14" t="n">
        <f aca="false">COUNTIF(Evidence!$E$2:$E$24,A4)</f>
        <v>2</v>
      </c>
      <c r="F4" s="23"/>
      <c r="G4" s="15" t="str">
        <f aca="false">IF(F4="","OPEN","Closed in Ch. "&amp;F4)</f>
        <v>OPEN</v>
      </c>
    </row>
    <row r="5" customFormat="false" ht="15" hidden="false" customHeight="false" outlineLevel="0" collapsed="false">
      <c r="A5" s="14" t="s">
        <v>46</v>
      </c>
      <c r="B5" s="15" t="s">
        <v>75</v>
      </c>
      <c r="C5" s="18" t="s">
        <v>15</v>
      </c>
      <c r="D5" s="14" t="n">
        <v>2</v>
      </c>
      <c r="E5" s="14" t="n">
        <f aca="false">COUNTIF(Evidence!$E$2:$E$24,A5)</f>
        <v>1</v>
      </c>
      <c r="F5" s="23"/>
      <c r="G5" s="15" t="str">
        <f aca="false">IF(F5="","OPEN","Closed in Ch. "&amp;F5)</f>
        <v>OPEN</v>
      </c>
    </row>
    <row r="6" customFormat="false" ht="15" hidden="false" customHeight="false" outlineLevel="0" collapsed="false">
      <c r="A6" s="14" t="s">
        <v>39</v>
      </c>
      <c r="B6" s="15" t="s">
        <v>76</v>
      </c>
      <c r="C6" s="16" t="s">
        <v>18</v>
      </c>
      <c r="D6" s="14" t="n">
        <v>1</v>
      </c>
      <c r="E6" s="14" t="n">
        <f aca="false">COUNTIF(Evidence!$E$2:$E$24,A6)</f>
        <v>1</v>
      </c>
      <c r="F6" s="23"/>
      <c r="G6" s="15" t="str">
        <f aca="false">IF(F6="","OPEN","Closed in Ch. "&amp;F6)</f>
        <v>OPEN</v>
      </c>
    </row>
    <row r="8" customFormat="false" ht="15" hidden="false" customHeight="false" outlineLevel="0" collapsed="false">
      <c r="A8" s="24" t="s">
        <v>77</v>
      </c>
    </row>
  </sheetData>
  <conditionalFormatting sqref="G2:G6">
    <cfRule type="expression" priority="2" aboveAverage="0" equalAverage="0" bottom="0" percent="0" rank="0" text="" dxfId="8">
      <formula>$F2=""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7"/>
  </cols>
  <sheetData>
    <row r="1" customFormat="false" ht="15" hidden="false" customHeight="false" outlineLevel="0" collapsed="false">
      <c r="A1" s="25" t="s">
        <v>25</v>
      </c>
      <c r="B1" s="26" t="s">
        <v>78</v>
      </c>
      <c r="C1" s="26" t="s">
        <v>79</v>
      </c>
      <c r="D1" s="26" t="s">
        <v>80</v>
      </c>
      <c r="E1" s="26" t="s">
        <v>81</v>
      </c>
      <c r="F1" s="26" t="s">
        <v>82</v>
      </c>
      <c r="G1" s="26" t="s">
        <v>83</v>
      </c>
      <c r="H1" s="26" t="s">
        <v>84</v>
      </c>
      <c r="I1" s="26" t="s">
        <v>85</v>
      </c>
      <c r="J1" s="26" t="s">
        <v>86</v>
      </c>
      <c r="K1" s="26" t="s">
        <v>87</v>
      </c>
      <c r="L1" s="26" t="s">
        <v>88</v>
      </c>
      <c r="M1" s="26" t="s">
        <v>89</v>
      </c>
    </row>
    <row r="2" customFormat="false" ht="15" hidden="false" customHeight="false" outlineLevel="0" collapsed="false">
      <c r="A2" s="27" t="s">
        <v>15</v>
      </c>
      <c r="B2" s="28" t="n">
        <f aca="false">COUNTIFS(Evidence!$A$2:$A$24,1,Evidence!$D$2:$D$24,$A2)</f>
        <v>3</v>
      </c>
      <c r="C2" s="28" t="n">
        <f aca="false">COUNTIFS(Evidence!$A$2:$A$24,2,Evidence!$D$2:$D$24,$A2)</f>
        <v>1</v>
      </c>
      <c r="D2" s="28" t="n">
        <f aca="false">COUNTIFS(Evidence!$A$2:$A$24,3,Evidence!$D$2:$D$24,$A2)</f>
        <v>2</v>
      </c>
      <c r="E2" s="28" t="n">
        <f aca="false">COUNTIFS(Evidence!$A$2:$A$24,4,Evidence!$D$2:$D$24,$A2)</f>
        <v>0</v>
      </c>
      <c r="F2" s="28" t="n">
        <f aca="false">COUNTIFS(Evidence!$A$2:$A$24,5,Evidence!$D$2:$D$24,$A2)</f>
        <v>0</v>
      </c>
      <c r="G2" s="28" t="n">
        <f aca="false">COUNTIFS(Evidence!$A$2:$A$24,6,Evidence!$D$2:$D$24,$A2)</f>
        <v>0</v>
      </c>
      <c r="H2" s="28" t="n">
        <f aca="false">COUNTIFS(Evidence!$A$2:$A$24,7,Evidence!$D$2:$D$24,$A2)</f>
        <v>0</v>
      </c>
      <c r="I2" s="28" t="n">
        <f aca="false">COUNTIFS(Evidence!$A$2:$A$24,8,Evidence!$D$2:$D$24,$A2)</f>
        <v>0</v>
      </c>
      <c r="J2" s="28" t="n">
        <f aca="false">COUNTIFS(Evidence!$A$2:$A$24,9,Evidence!$D$2:$D$24,$A2)</f>
        <v>0</v>
      </c>
      <c r="K2" s="28" t="n">
        <f aca="false">COUNTIFS(Evidence!$A$2:$A$24,10,Evidence!$D$2:$D$24,$A2)</f>
        <v>0</v>
      </c>
      <c r="L2" s="28" t="n">
        <f aca="false">COUNTIFS(Evidence!$A$2:$A$24,11,Evidence!$D$2:$D$24,$A2)</f>
        <v>0</v>
      </c>
      <c r="M2" s="28" t="n">
        <f aca="false">COUNTIFS(Evidence!$A$2:$A$24,12,Evidence!$D$2:$D$24,$A2)</f>
        <v>0</v>
      </c>
    </row>
    <row r="3" customFormat="false" ht="15" hidden="false" customHeight="false" outlineLevel="0" collapsed="false">
      <c r="A3" s="29" t="s">
        <v>16</v>
      </c>
      <c r="B3" s="28" t="n">
        <f aca="false">COUNTIFS(Evidence!$A$2:$A$24,1,Evidence!$D$2:$D$24,$A3)</f>
        <v>0</v>
      </c>
      <c r="C3" s="28" t="n">
        <f aca="false">COUNTIFS(Evidence!$A$2:$A$24,2,Evidence!$D$2:$D$24,$A3)</f>
        <v>3</v>
      </c>
      <c r="D3" s="28" t="n">
        <f aca="false">COUNTIFS(Evidence!$A$2:$A$24,3,Evidence!$D$2:$D$24,$A3)</f>
        <v>1</v>
      </c>
      <c r="E3" s="28" t="n">
        <f aca="false">COUNTIFS(Evidence!$A$2:$A$24,4,Evidence!$D$2:$D$24,$A3)</f>
        <v>0</v>
      </c>
      <c r="F3" s="28" t="n">
        <f aca="false">COUNTIFS(Evidence!$A$2:$A$24,5,Evidence!$D$2:$D$24,$A3)</f>
        <v>0</v>
      </c>
      <c r="G3" s="28" t="n">
        <f aca="false">COUNTIFS(Evidence!$A$2:$A$24,6,Evidence!$D$2:$D$24,$A3)</f>
        <v>0</v>
      </c>
      <c r="H3" s="28" t="n">
        <f aca="false">COUNTIFS(Evidence!$A$2:$A$24,7,Evidence!$D$2:$D$24,$A3)</f>
        <v>0</v>
      </c>
      <c r="I3" s="28" t="n">
        <f aca="false">COUNTIFS(Evidence!$A$2:$A$24,8,Evidence!$D$2:$D$24,$A3)</f>
        <v>0</v>
      </c>
      <c r="J3" s="28" t="n">
        <f aca="false">COUNTIFS(Evidence!$A$2:$A$24,9,Evidence!$D$2:$D$24,$A3)</f>
        <v>0</v>
      </c>
      <c r="K3" s="28" t="n">
        <f aca="false">COUNTIFS(Evidence!$A$2:$A$24,10,Evidence!$D$2:$D$24,$A3)</f>
        <v>0</v>
      </c>
      <c r="L3" s="28" t="n">
        <f aca="false">COUNTIFS(Evidence!$A$2:$A$24,11,Evidence!$D$2:$D$24,$A3)</f>
        <v>0</v>
      </c>
      <c r="M3" s="28" t="n">
        <f aca="false">COUNTIFS(Evidence!$A$2:$A$24,12,Evidence!$D$2:$D$24,$A3)</f>
        <v>0</v>
      </c>
    </row>
    <row r="4" customFormat="false" ht="15" hidden="false" customHeight="false" outlineLevel="0" collapsed="false">
      <c r="A4" s="30" t="s">
        <v>17</v>
      </c>
      <c r="B4" s="28" t="n">
        <f aca="false">COUNTIFS(Evidence!$A$2:$A$24,1,Evidence!$D$2:$D$24,$A4)</f>
        <v>0</v>
      </c>
      <c r="C4" s="28" t="n">
        <f aca="false">COUNTIFS(Evidence!$A$2:$A$24,2,Evidence!$D$2:$D$24,$A4)</f>
        <v>0</v>
      </c>
      <c r="D4" s="28" t="n">
        <f aca="false">COUNTIFS(Evidence!$A$2:$A$24,3,Evidence!$D$2:$D$24,$A4)</f>
        <v>3</v>
      </c>
      <c r="E4" s="28" t="n">
        <f aca="false">COUNTIFS(Evidence!$A$2:$A$24,4,Evidence!$D$2:$D$24,$A4)</f>
        <v>0</v>
      </c>
      <c r="F4" s="28" t="n">
        <f aca="false">COUNTIFS(Evidence!$A$2:$A$24,5,Evidence!$D$2:$D$24,$A4)</f>
        <v>0</v>
      </c>
      <c r="G4" s="28" t="n">
        <f aca="false">COUNTIFS(Evidence!$A$2:$A$24,6,Evidence!$D$2:$D$24,$A4)</f>
        <v>0</v>
      </c>
      <c r="H4" s="28" t="n">
        <f aca="false">COUNTIFS(Evidence!$A$2:$A$24,7,Evidence!$D$2:$D$24,$A4)</f>
        <v>0</v>
      </c>
      <c r="I4" s="28" t="n">
        <f aca="false">COUNTIFS(Evidence!$A$2:$A$24,8,Evidence!$D$2:$D$24,$A4)</f>
        <v>0</v>
      </c>
      <c r="J4" s="28" t="n">
        <f aca="false">COUNTIFS(Evidence!$A$2:$A$24,9,Evidence!$D$2:$D$24,$A4)</f>
        <v>0</v>
      </c>
      <c r="K4" s="28" t="n">
        <f aca="false">COUNTIFS(Evidence!$A$2:$A$24,10,Evidence!$D$2:$D$24,$A4)</f>
        <v>0</v>
      </c>
      <c r="L4" s="28" t="n">
        <f aca="false">COUNTIFS(Evidence!$A$2:$A$24,11,Evidence!$D$2:$D$24,$A4)</f>
        <v>0</v>
      </c>
      <c r="M4" s="28" t="n">
        <f aca="false">COUNTIFS(Evidence!$A$2:$A$24,12,Evidence!$D$2:$D$24,$A4)</f>
        <v>0</v>
      </c>
    </row>
    <row r="5" customFormat="false" ht="15" hidden="false" customHeight="false" outlineLevel="0" collapsed="false">
      <c r="A5" s="31" t="s">
        <v>18</v>
      </c>
      <c r="B5" s="28" t="n">
        <f aca="false">COUNTIFS(Evidence!$A$2:$A$24,1,Evidence!$D$2:$D$24,$A5)</f>
        <v>3</v>
      </c>
      <c r="C5" s="28" t="n">
        <f aca="false">COUNTIFS(Evidence!$A$2:$A$24,2,Evidence!$D$2:$D$24,$A5)</f>
        <v>2</v>
      </c>
      <c r="D5" s="28" t="n">
        <f aca="false">COUNTIFS(Evidence!$A$2:$A$24,3,Evidence!$D$2:$D$24,$A5)</f>
        <v>0</v>
      </c>
      <c r="E5" s="28" t="n">
        <f aca="false">COUNTIFS(Evidence!$A$2:$A$24,4,Evidence!$D$2:$D$24,$A5)</f>
        <v>0</v>
      </c>
      <c r="F5" s="28" t="n">
        <f aca="false">COUNTIFS(Evidence!$A$2:$A$24,5,Evidence!$D$2:$D$24,$A5)</f>
        <v>0</v>
      </c>
      <c r="G5" s="28" t="n">
        <f aca="false">COUNTIFS(Evidence!$A$2:$A$24,6,Evidence!$D$2:$D$24,$A5)</f>
        <v>0</v>
      </c>
      <c r="H5" s="28" t="n">
        <f aca="false">COUNTIFS(Evidence!$A$2:$A$24,7,Evidence!$D$2:$D$24,$A5)</f>
        <v>0</v>
      </c>
      <c r="I5" s="28" t="n">
        <f aca="false">COUNTIFS(Evidence!$A$2:$A$24,8,Evidence!$D$2:$D$24,$A5)</f>
        <v>0</v>
      </c>
      <c r="J5" s="28" t="n">
        <f aca="false">COUNTIFS(Evidence!$A$2:$A$24,9,Evidence!$D$2:$D$24,$A5)</f>
        <v>0</v>
      </c>
      <c r="K5" s="28" t="n">
        <f aca="false">COUNTIFS(Evidence!$A$2:$A$24,10,Evidence!$D$2:$D$24,$A5)</f>
        <v>0</v>
      </c>
      <c r="L5" s="28" t="n">
        <f aca="false">COUNTIFS(Evidence!$A$2:$A$24,11,Evidence!$D$2:$D$24,$A5)</f>
        <v>0</v>
      </c>
      <c r="M5" s="28" t="n">
        <f aca="false">COUNTIFS(Evidence!$A$2:$A$24,12,Evidence!$D$2:$D$24,$A5)</f>
        <v>0</v>
      </c>
    </row>
    <row r="7" customFormat="false" ht="15" hidden="false" customHeight="false" outlineLevel="0" collapsed="false">
      <c r="A7" s="24" t="s">
        <v>90</v>
      </c>
    </row>
    <row r="8" customFormat="false" ht="15" hidden="false" customHeight="false" outlineLevel="0" collapsed="false">
      <c r="A8" s="24" t="s">
        <v>91</v>
      </c>
    </row>
  </sheetData>
  <conditionalFormatting sqref="B2:M2">
    <cfRule type="expression" priority="2" aboveAverage="0" equalAverage="0" bottom="0" percent="0" rank="0" text="" dxfId="9">
      <formula>B2&gt;0</formula>
    </cfRule>
  </conditionalFormatting>
  <conditionalFormatting sqref="B3:M3">
    <cfRule type="expression" priority="3" aboveAverage="0" equalAverage="0" bottom="0" percent="0" rank="0" text="" dxfId="10">
      <formula>B3&gt;0</formula>
    </cfRule>
  </conditionalFormatting>
  <conditionalFormatting sqref="B4:M4">
    <cfRule type="expression" priority="4" aboveAverage="0" equalAverage="0" bottom="0" percent="0" rank="0" text="" dxfId="11">
      <formula>B4&gt;0</formula>
    </cfRule>
  </conditionalFormatting>
  <conditionalFormatting sqref="B5:M5">
    <cfRule type="expression" priority="5" aboveAverage="0" equalAverage="0" bottom="0" percent="0" rank="0" text="" dxfId="12">
      <formula>B5&gt;0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2026-10-04T23:13:18Z</dcterms:created>
  <dc:creator>openpyxl</dc:creator>
  <dc:description/>
  <dc:language>en-US</dc:language>
  <cp:lastModifiedBy/>
  <dcterms:modified xsi:type="dcterms:W3CDTF">2026-10-04T23:13:18Z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